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0730" windowHeight="11160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<sst xmlns="http://schemas.openxmlformats.org/spreadsheetml/2006/main" count="42" uniqueCount="42">
  <si>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 xml:space="preserve">Rejestr akcjonariuszy (około): </t>
  </si>
  <si>
    <t>Koszty cykliczne, rocznie (netto):</t>
  </si>
  <si>
    <t>Ogłoszenie w Monitorze</t>
  </si>
  <si>
    <t>Wpis w KRSie</t>
  </si>
  <si>
    <t>Zmiany na stronie www (około)</t>
  </si>
  <si>
    <t>Czynności notarialne (około)</t>
  </si>
  <si>
    <t>Podatek od czynnności cywilno - prawnych (PCC)</t>
  </si>
  <si>
    <t>Suma kosztów jednorazowych (netto) =</t>
  </si>
  <si>
    <t>Koszt uchwał w formie aktu notarialnego, co najmniej 1 rocznie zatwierdzająca sprawozdanie finansowe, około):</t>
  </si>
  <si>
    <t>Suma kosztów rocznych (netto) =</t>
  </si>
  <si>
    <t>Sp. z o.o.</t>
  </si>
  <si>
    <t>S.K.A.</t>
  </si>
  <si>
    <t>PIT wspólnika</t>
  </si>
  <si>
    <t>CIT Spółki (19%)</t>
  </si>
  <si>
    <t>Podatek od udziału w zysku, zakładamy kwotę zysku spółki i 19% CIT:</t>
  </si>
  <si>
    <t>Tyle zostaje po opodatkowaniu w spółce</t>
  </si>
  <si>
    <t>Przekształcenie zwróci się po latach:</t>
  </si>
  <si>
    <t>Różnica w zysku wspólnika po zmianie formy:</t>
  </si>
  <si>
    <t>Danina solidarnościowa wspólnika, jeżeli wartość jest ujemna, nie płaci tego podatku i następna kolumna też go nie uwzlędnia:</t>
  </si>
  <si>
    <t>Na czysto po uwzględnieniu daniny solidarnościowej wspólnikowi zostaje:</t>
  </si>
  <si>
    <t>Wspólnik otrzymuje:</t>
  </si>
  <si>
    <t>Wartość żółtego pola można dowolnie zmieniać. Kalkulacja uwzględnia "daninę solidarnościową". Proszę pamiętaj, że jest to luźna kalulacja mająca być jedynie wstępem do pogłębionych obliczeń.</t>
  </si>
  <si>
    <t>Przekształcenie zwróci się po miesiącach:</t>
  </si>
  <si>
    <t>Im bliżej zera (0) są te wartości, tym lepiej.</t>
  </si>
  <si>
    <t>Dane kontaktowe:</t>
  </si>
  <si>
    <t>r. pr. Mateusz Szczypa</t>
  </si>
  <si>
    <t>radca@mszczypa.pl</t>
  </si>
  <si>
    <t>Wpisz kwotę przewidywanego zysku, jaki każdego roku chciałbyś wypłacać z firmy</t>
  </si>
  <si>
    <t>Wpisz kwotę przewidywanego dochodu firmy (za cały rok)</t>
  </si>
  <si>
    <t>Jednoosobowa działalność gospodarcza (JDG)</t>
  </si>
  <si>
    <t>Podatek zapłacony przez firmę</t>
  </si>
  <si>
    <t>Składka zdrowotna</t>
  </si>
  <si>
    <t>Danina solidarnościowa, jeżeli wartość jest ujemna, nie płaci tego podatku i następna kolumna też go nie uwzlędnia:</t>
  </si>
  <si>
    <t>Warianty podatku:</t>
  </si>
  <si>
    <t>liniowy(19%)</t>
  </si>
  <si>
    <t>Zysk</t>
  </si>
  <si>
    <t>Podatki i składki w sumie:</t>
  </si>
  <si>
    <t>ZUS za cały rok</t>
  </si>
  <si>
    <t>Składki (ZUS i zdrowotna) w sumie</t>
  </si>
  <si>
    <t>Zysk po uwzględnieniu daniny solidarnościowej</t>
  </si>
  <si>
    <t>Wynagrodzenie kancelarii z tyt. przygotowania i przeprowadzenia przekształcenia</t>
  </si>
  <si>
    <t>Koszty jednorazowe (netto) przekształcenia w S.K.A.: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</si>
</sst>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6" fontId="0" fillId="0" borderId="0" xfId="0" applyNumberFormat="1"/>
    <xf numFmtId="164" fontId="0" fillId="0" borderId="0" xfId="0" applyNumberFormat="1"/>
    <xf numFmtId="44" fontId="0" fillId="0" borderId="0" xfId="20" applyFont="1"/>
    <xf numFmtId="0" fontId="2" fillId="0" borderId="0" xfId="0" applyFont="1" applyAlignment="1">
      <alignment wrapText="1"/>
    </xf>
    <xf numFmtId="0" fontId="3" fillId="0" borderId="0" xfId="0" applyFont="1"/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0" borderId="0" xfId="2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4" fontId="6" fillId="0" borderId="0" xfId="20" applyFont="1" applyAlignment="1">
      <alignment vertical="center"/>
    </xf>
    <xf numFmtId="165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21" applyAlignment="1">
      <alignment horizontal="center" vertical="center"/>
    </xf>
    <xf numFmtId="0" fontId="0" fillId="0" borderId="0" xfId="0" applyFont="1" applyAlignment="1">
      <alignment vertical="center" wrapText="1"/>
    </xf>
    <xf numFmtId="44" fontId="2" fillId="2" borderId="1" xfId="2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21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ca@mszczypa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D7CBB-A65C-4D3E-BED8-AD6A15711FC8}">
  <dimension ref="A1:P33"/>
  <sheetViews>
    <sheetView tabSelected="1" zoomScale="55" zoomScaleNormal="55" workbookViewId="0" topLeftCell="A1">
      <selection activeCell="I12" sqref="I12"/>
    </sheetView>
  </sheetViews>
  <sheetFormatPr defaultColWidth="9.140625" defaultRowHeight="15"/>
  <cols>
    <col min="1" max="1" width="15.57421875" style="0" customWidth="1"/>
    <col min="2" max="2" width="25.140625" style="0" customWidth="1"/>
    <col min="3" max="3" width="23.140625" style="0" customWidth="1"/>
    <col min="4" max="4" width="22.28125" style="0" bestFit="1" customWidth="1"/>
    <col min="5" max="5" width="19.421875" style="0" customWidth="1"/>
    <col min="6" max="6" width="20.00390625" style="0" customWidth="1"/>
    <col min="7" max="7" width="19.57421875" style="0" customWidth="1"/>
    <col min="8" max="8" width="20.8515625" style="0" customWidth="1"/>
    <col min="9" max="9" width="24.57421875" style="0" customWidth="1"/>
    <col min="10" max="10" width="19.28125" style="0" customWidth="1"/>
    <col min="11" max="11" width="18.421875" style="0" customWidth="1"/>
  </cols>
  <sheetData>
    <row r="1" spans="4:9" s="6" customFormat="1" ht="71.45" customHeight="1" thickBot="1">
      <c r="D1" s="24">
        <v>100000</v>
      </c>
      <c r="E1" s="32" t="s">
        <v>28</v>
      </c>
      <c r="F1" s="32"/>
      <c r="G1" s="33"/>
      <c r="H1" s="34" t="s">
        <v>21</v>
      </c>
      <c r="I1" s="34"/>
    </row>
    <row r="2" spans="1:16" ht="77.1" customHeight="1" thickBot="1">
      <c r="A2" s="6"/>
      <c r="B2" s="34" t="s">
        <v>14</v>
      </c>
      <c r="C2" s="34"/>
      <c r="D2" s="24">
        <v>100000</v>
      </c>
      <c r="E2" s="32" t="s">
        <v>27</v>
      </c>
      <c r="F2" s="32"/>
      <c r="G2" s="33"/>
      <c r="H2" s="34"/>
      <c r="I2" s="34"/>
      <c r="J2" s="23"/>
      <c r="K2" s="6"/>
      <c r="L2" s="6"/>
      <c r="M2" s="6"/>
      <c r="N2" s="6"/>
      <c r="O2" s="6"/>
      <c r="P2" s="6"/>
    </row>
    <row r="3" spans="2:9" ht="67.5" customHeight="1">
      <c r="B3" s="18" t="s">
        <v>13</v>
      </c>
      <c r="C3" s="11" t="s">
        <v>15</v>
      </c>
      <c r="D3" s="20" t="s">
        <v>12</v>
      </c>
      <c r="E3" s="11" t="s">
        <v>20</v>
      </c>
      <c r="F3" s="12" t="s">
        <v>18</v>
      </c>
      <c r="G3" s="13" t="s">
        <v>19</v>
      </c>
      <c r="H3" s="13" t="s">
        <v>17</v>
      </c>
      <c r="I3" s="19">
        <f>G5-G4</f>
        <v>11780</v>
      </c>
    </row>
    <row r="4" spans="1:10" ht="57.95" customHeight="1">
      <c r="A4" s="20" t="s">
        <v>10</v>
      </c>
      <c r="B4" s="7">
        <f>19%*D2</f>
        <v>19000</v>
      </c>
      <c r="C4" s="8">
        <f>D2-B4</f>
        <v>81000</v>
      </c>
      <c r="D4" s="7">
        <f>19%*C4</f>
        <v>15390</v>
      </c>
      <c r="E4" s="8">
        <f>C4-D4</f>
        <v>65610</v>
      </c>
      <c r="F4" s="8">
        <f>(E4-1000000)*4%</f>
        <v>-37375.6</v>
      </c>
      <c r="G4" s="14">
        <f>IF(F4&gt;0,E4-F4,E4)</f>
        <v>65610</v>
      </c>
      <c r="H4" s="11" t="s">
        <v>16</v>
      </c>
      <c r="I4" s="15">
        <f>(F16+F31)/I3</f>
        <v>2.1561969439728355</v>
      </c>
      <c r="J4" s="37" t="s">
        <v>23</v>
      </c>
    </row>
    <row r="5" spans="1:10" ht="45">
      <c r="A5" s="20" t="s">
        <v>11</v>
      </c>
      <c r="B5" s="9">
        <f>19%*D2</f>
        <v>19000</v>
      </c>
      <c r="C5" s="8">
        <f>D2-B5</f>
        <v>81000</v>
      </c>
      <c r="D5" s="8">
        <f>19%*C5</f>
        <v>15390</v>
      </c>
      <c r="E5" s="8">
        <f>C5-(B5-D5)</f>
        <v>77390</v>
      </c>
      <c r="F5" s="8">
        <f>(E5-1000000)*4%</f>
        <v>-36904.4</v>
      </c>
      <c r="G5" s="14">
        <f>IF(F5&gt;0,E5-F5,E5)</f>
        <v>77390</v>
      </c>
      <c r="H5" s="11" t="s">
        <v>22</v>
      </c>
      <c r="I5" s="16">
        <f>I4/0.083333</f>
        <v>25.874466825541326</v>
      </c>
      <c r="J5" s="37"/>
    </row>
    <row r="7" spans="3:11" ht="63">
      <c r="C7" s="27" t="s">
        <v>33</v>
      </c>
      <c r="D7" s="26" t="s">
        <v>30</v>
      </c>
      <c r="E7" s="20" t="s">
        <v>31</v>
      </c>
      <c r="F7" s="20" t="s">
        <v>37</v>
      </c>
      <c r="G7" s="1" t="s">
        <v>38</v>
      </c>
      <c r="H7" s="18" t="s">
        <v>36</v>
      </c>
      <c r="I7" s="12" t="s">
        <v>32</v>
      </c>
      <c r="J7" s="28" t="s">
        <v>35</v>
      </c>
      <c r="K7" s="30" t="s">
        <v>39</v>
      </c>
    </row>
    <row r="8" spans="1:11" ht="60">
      <c r="A8" s="18" t="s">
        <v>29</v>
      </c>
      <c r="C8" s="25" t="s">
        <v>34</v>
      </c>
      <c r="D8" s="8">
        <f>19%*D1</f>
        <v>19000</v>
      </c>
      <c r="E8" s="8">
        <f>9%*D1</f>
        <v>9000</v>
      </c>
      <c r="F8" s="7">
        <v>14400</v>
      </c>
      <c r="G8" s="7">
        <f>F8+E8</f>
        <v>23400</v>
      </c>
      <c r="H8" s="7">
        <f>D8+E8+F8</f>
        <v>42400</v>
      </c>
      <c r="I8" s="7">
        <f>(D1-1000000)*4%</f>
        <v>-36000</v>
      </c>
      <c r="J8" s="29">
        <f>D1-H8</f>
        <v>57600</v>
      </c>
      <c r="K8" s="29">
        <f>IF(I8&gt;0,J8-I8,J8)</f>
        <v>57600</v>
      </c>
    </row>
    <row r="16" spans="2:10" ht="84" customHeight="1">
      <c r="B16" s="31" t="s">
        <v>41</v>
      </c>
      <c r="C16" s="31"/>
      <c r="E16" s="5" t="s">
        <v>7</v>
      </c>
      <c r="F16" s="10">
        <f>SUM(C17:C28)</f>
        <v>23750</v>
      </c>
      <c r="H16" s="21" t="s">
        <v>24</v>
      </c>
      <c r="I16" s="21"/>
      <c r="J16" s="21"/>
    </row>
    <row r="17" spans="2:10" ht="15">
      <c r="B17" t="s">
        <v>2</v>
      </c>
      <c r="C17" s="3">
        <v>100</v>
      </c>
      <c r="G17" s="35" t="s">
        <v>25</v>
      </c>
      <c r="H17" s="35"/>
      <c r="I17" s="36" t="s">
        <v>26</v>
      </c>
      <c r="J17" s="22"/>
    </row>
    <row r="18" spans="2:10" ht="15">
      <c r="B18" t="s">
        <v>3</v>
      </c>
      <c r="C18" s="3">
        <v>500</v>
      </c>
      <c r="G18" s="35"/>
      <c r="H18" s="35"/>
      <c r="I18" s="36"/>
      <c r="J18" s="22"/>
    </row>
    <row r="19" spans="2:10" ht="30">
      <c r="B19" s="1" t="s">
        <v>4</v>
      </c>
      <c r="C19" s="4">
        <v>500</v>
      </c>
      <c r="G19" s="35"/>
      <c r="H19" s="35"/>
      <c r="I19" s="36"/>
      <c r="J19" s="20"/>
    </row>
    <row r="20" spans="2:3" ht="30">
      <c r="B20" s="1" t="s">
        <v>5</v>
      </c>
      <c r="C20" s="4">
        <v>1400</v>
      </c>
    </row>
    <row r="21" spans="2:3" ht="30">
      <c r="B21" s="1" t="s">
        <v>6</v>
      </c>
      <c r="C21" s="4">
        <v>250</v>
      </c>
    </row>
    <row r="22" spans="2:3" ht="60">
      <c r="B22" s="1" t="s">
        <v>40</v>
      </c>
      <c r="C22" s="4">
        <v>21000</v>
      </c>
    </row>
    <row r="31" spans="2:6" ht="56.25">
      <c r="B31" s="17" t="s">
        <v>1</v>
      </c>
      <c r="C31" s="17"/>
      <c r="E31" s="5" t="s">
        <v>9</v>
      </c>
      <c r="F31" s="10">
        <f>SUM(C32:C40)</f>
        <v>1650</v>
      </c>
    </row>
    <row r="32" spans="2:3" ht="30">
      <c r="B32" s="1" t="s">
        <v>0</v>
      </c>
      <c r="C32" s="2">
        <v>1200</v>
      </c>
    </row>
    <row r="33" spans="2:3" ht="90">
      <c r="B33" s="1" t="s">
        <v>8</v>
      </c>
      <c r="C33" s="4">
        <v>450</v>
      </c>
    </row>
  </sheetData>
  <mergeCells count="8">
    <mergeCell ref="J4:J5"/>
    <mergeCell ref="B2:C2"/>
    <mergeCell ref="B16:C16"/>
    <mergeCell ref="E2:G2"/>
    <mergeCell ref="E1:G1"/>
    <mergeCell ref="H1:I2"/>
    <mergeCell ref="G17:H19"/>
    <mergeCell ref="I17:I19"/>
  </mergeCells>
  <hyperlinks>
    <hyperlink ref="I17" r:id="rId1" display="mailto:radca@mszczypa.p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Szczypa</dc:creator>
  <cp:keywords/>
  <dc:description/>
  <cp:lastModifiedBy>Mateusz Szczypa</cp:lastModifiedBy>
  <dcterms:created xsi:type="dcterms:W3CDTF">2022-02-06T04:33:29Z</dcterms:created>
  <dcterms:modified xsi:type="dcterms:W3CDTF">2022-04-04T15:58:47Z</dcterms:modified>
  <cp:category/>
  <cp:version/>
  <cp:contentType/>
  <cp:contentStatus/>
</cp:coreProperties>
</file>